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9135" tabRatio="561" activeTab="0"/>
  </bookViews>
  <sheets>
    <sheet name="CUADRO" sheetId="1" r:id="rId1"/>
  </sheets>
  <definedNames>
    <definedName name="_xlnm.Print_Area" localSheetId="0">'CUADRO'!$A$1:$I$48</definedName>
  </definedNames>
  <calcPr fullCalcOnLoad="1"/>
</workbook>
</file>

<file path=xl/sharedStrings.xml><?xml version="1.0" encoding="utf-8"?>
<sst xmlns="http://schemas.openxmlformats.org/spreadsheetml/2006/main" count="83" uniqueCount="56">
  <si>
    <t xml:space="preserve"> </t>
  </si>
  <si>
    <t>Previsiones Iniciales</t>
  </si>
  <si>
    <t>Modif. Previs. Aumento</t>
  </si>
  <si>
    <t>Previsiones Definitivas</t>
  </si>
  <si>
    <t>Derechos Recon. Netos</t>
  </si>
  <si>
    <t>Recaudación Neta</t>
  </si>
  <si>
    <t>Pend. Cobro</t>
  </si>
  <si>
    <t xml:space="preserve">Art. </t>
  </si>
  <si>
    <t>Denominación</t>
  </si>
  <si>
    <t xml:space="preserve">Precios Públicos </t>
  </si>
  <si>
    <t xml:space="preserve">Venta de bienes </t>
  </si>
  <si>
    <t>Reintegros de operaciones corrientes</t>
  </si>
  <si>
    <t>Otros Ingresos procedentes  de prestación de servicios</t>
  </si>
  <si>
    <t xml:space="preserve">Otros Ingresos </t>
  </si>
  <si>
    <t>TOTAL CAPÍTULO III</t>
  </si>
  <si>
    <t>De Organismos Autónomos</t>
  </si>
  <si>
    <t xml:space="preserve">De Empresas Privadas </t>
  </si>
  <si>
    <t>De Familias e Instituciones sin fines de lucro</t>
  </si>
  <si>
    <t>TOTAL CAPÍTULO IV</t>
  </si>
  <si>
    <t>Intereses de Depósitos</t>
  </si>
  <si>
    <t>Dividendos y Participaciones en beneficios</t>
  </si>
  <si>
    <t>Rentas de Bienes Inmuebles</t>
  </si>
  <si>
    <t>Productos de Concesiones y Aprovechamientos Especiales</t>
  </si>
  <si>
    <t>Del Exterior</t>
  </si>
  <si>
    <t>Remanente Tesorería</t>
  </si>
  <si>
    <t>TOTAL CAPÍTULO V</t>
  </si>
  <si>
    <t>TOTAL DE OPERACIONES CORRIENTES</t>
  </si>
  <si>
    <t>TOTAL DE OPERACIONES DE CAPITAL</t>
  </si>
  <si>
    <t xml:space="preserve">TOTAL OPERACIONES FINANCIERAS </t>
  </si>
  <si>
    <t>TOTAL ESTADO DE INGRESOS</t>
  </si>
  <si>
    <t>Grado de ejecución %</t>
  </si>
  <si>
    <t>TOTAL OPERACIONES NO FINANCIERAS</t>
  </si>
  <si>
    <t>De Comunidades Autónomas</t>
  </si>
  <si>
    <t>Transf. y Subv. de la Administración del Estado</t>
  </si>
  <si>
    <t>Transf. y Subv. de Organismos Autónomos</t>
  </si>
  <si>
    <t>Transf. Y Subv.Corr. de Comunidades Autónomas</t>
  </si>
  <si>
    <t xml:space="preserve">Transf. y Subv. Corr. de Empresas Privadas </t>
  </si>
  <si>
    <t xml:space="preserve">Trans. y Subv.Corr. C. Exterior </t>
  </si>
  <si>
    <t>Trans. y Subv. de Cap. de la Administración del Estado</t>
  </si>
  <si>
    <t>Enajenación de acciones fuera del sector público</t>
  </si>
  <si>
    <t>TOTAL CAPÍTULO VII</t>
  </si>
  <si>
    <t>TOTAL CAPÍTULO VIII</t>
  </si>
  <si>
    <t>TOTAL CAPÍTULO IX</t>
  </si>
  <si>
    <t>Préstamos recibidos del interior</t>
  </si>
  <si>
    <t>De otros OO. Públicos</t>
  </si>
  <si>
    <t>TOTAL CAPÍTULO VI</t>
  </si>
  <si>
    <t>Reintegros préstamos concedidos fuera Sector Público</t>
  </si>
  <si>
    <t>Devolución de depósitos y fianzas</t>
  </si>
  <si>
    <t>Enajenación de terrenos</t>
  </si>
  <si>
    <t>De Corporaciones Locales</t>
  </si>
  <si>
    <t>De Entidades Empresariales y Otros Entes Públicos</t>
  </si>
  <si>
    <t>De Agencias Estatales y otras Ent. con presup. Lim.</t>
  </si>
  <si>
    <t>Transf. y Subv.de Soc. Merc. Estat., Ent. Emp. y otros Org. Púb.</t>
  </si>
  <si>
    <t>Cuadro 2. Liquidación del Presupuesto de Ingresos por artículos. Año 2020</t>
  </si>
  <si>
    <t>Subvenciones Corrientes de Corporaciones Locales</t>
  </si>
  <si>
    <t>Otros Ingresos Patrimoniales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</si>
</sst>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.00_);\-#,##0.00"/>
    <numFmt numFmtId="173" formatCode="#,##0.00;\-#,##0.00"/>
    <numFmt numFmtId="174" formatCode="#,##0.00_ ;\-#,##0.00\ 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wrapText="1"/>
    </xf>
    <xf numFmtId="0" fontId="20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 wrapText="1"/>
    </xf>
    <xf numFmtId="4" fontId="20" fillId="0" borderId="0" xfId="0" applyNumberFormat="1" applyFont="1" applyBorder="1" applyAlignment="1">
      <alignment/>
    </xf>
    <xf numFmtId="0" fontId="21" fillId="33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wrapText="1"/>
    </xf>
    <xf numFmtId="4" fontId="21" fillId="33" borderId="10" xfId="0" applyNumberFormat="1" applyFont="1" applyFill="1" applyBorder="1" applyAlignment="1">
      <alignment horizontal="center" wrapText="1"/>
    </xf>
    <xf numFmtId="0" fontId="21" fillId="33" borderId="10" xfId="0" applyFont="1" applyFill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0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wrapText="1"/>
    </xf>
    <xf numFmtId="4" fontId="20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 wrapText="1"/>
    </xf>
    <xf numFmtId="0" fontId="20" fillId="0" borderId="10" xfId="0" applyFont="1" applyFill="1" applyBorder="1" applyAlignment="1">
      <alignment horizontal="left" wrapText="1"/>
    </xf>
    <xf numFmtId="4" fontId="20" fillId="0" borderId="10" xfId="0" applyNumberFormat="1" applyFont="1" applyFill="1" applyBorder="1" applyAlignment="1">
      <alignment horizontal="center"/>
    </xf>
    <xf numFmtId="4" fontId="20" fillId="0" borderId="0" xfId="0" applyNumberFormat="1" applyFont="1" applyBorder="1" applyAlignment="1">
      <alignment horizontal="center"/>
    </xf>
    <xf numFmtId="4" fontId="43" fillId="0" borderId="10" xfId="0" applyNumberFormat="1" applyFont="1" applyFill="1" applyBorder="1" applyAlignment="1">
      <alignment/>
    </xf>
    <xf numFmtId="4" fontId="43" fillId="0" borderId="10" xfId="0" applyNumberFormat="1" applyFont="1" applyFill="1" applyBorder="1" applyAlignment="1">
      <alignment horizontal="center"/>
    </xf>
    <xf numFmtId="4" fontId="21" fillId="0" borderId="10" xfId="0" applyNumberFormat="1" applyFont="1" applyFill="1" applyBorder="1" applyAlignment="1">
      <alignment/>
    </xf>
    <xf numFmtId="4" fontId="21" fillId="0" borderId="10" xfId="0" applyNumberFormat="1" applyFont="1" applyFill="1" applyBorder="1" applyAlignment="1">
      <alignment horizontal="center"/>
    </xf>
    <xf numFmtId="4" fontId="20" fillId="0" borderId="10" xfId="0" applyNumberFormat="1" applyFont="1" applyFill="1" applyBorder="1" applyAlignment="1">
      <alignment horizontal="right"/>
    </xf>
    <xf numFmtId="4" fontId="21" fillId="0" borderId="0" xfId="0" applyNumberFormat="1" applyFont="1" applyBorder="1" applyAlignment="1">
      <alignment/>
    </xf>
    <xf numFmtId="4" fontId="21" fillId="33" borderId="10" xfId="0" applyNumberFormat="1" applyFont="1" applyFill="1" applyBorder="1" applyAlignment="1">
      <alignment vertical="center"/>
    </xf>
    <xf numFmtId="4" fontId="21" fillId="33" borderId="10" xfId="0" applyNumberFormat="1" applyFont="1" applyFill="1" applyBorder="1" applyAlignment="1">
      <alignment horizontal="center" vertical="center"/>
    </xf>
    <xf numFmtId="0" fontId="23" fillId="34" borderId="11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"/>
  <sheetViews>
    <sheetView showGridLines="0" tabSelected="1" zoomScalePageLayoutView="0" workbookViewId="0" topLeftCell="A1">
      <selection activeCell="A2" sqref="A2:I48"/>
    </sheetView>
  </sheetViews>
  <sheetFormatPr defaultColWidth="11.421875" defaultRowHeight="12.75"/>
  <cols>
    <col min="1" max="1" width="4.00390625" style="5" customWidth="1"/>
    <col min="2" max="2" width="47.421875" style="6" customWidth="1"/>
    <col min="3" max="3" width="11.57421875" style="3" customWidth="1"/>
    <col min="4" max="4" width="11.00390625" style="3" customWidth="1"/>
    <col min="5" max="5" width="12.00390625" style="3" customWidth="1"/>
    <col min="6" max="6" width="12.140625" style="3" customWidth="1"/>
    <col min="7" max="7" width="11.8515625" style="3" customWidth="1"/>
    <col min="8" max="8" width="10.7109375" style="3" customWidth="1"/>
    <col min="9" max="9" width="9.140625" style="20" customWidth="1"/>
    <col min="10" max="10" width="11.421875" style="3" customWidth="1"/>
    <col min="11" max="12" width="11.7109375" style="3" bestFit="1" customWidth="1"/>
    <col min="13" max="13" width="11.421875" style="3" customWidth="1"/>
    <col min="14" max="14" width="11.7109375" style="3" bestFit="1" customWidth="1"/>
    <col min="15" max="16384" width="11.421875" style="3" customWidth="1"/>
  </cols>
  <sheetData>
    <row r="1" spans="1:9" s="1" customFormat="1" ht="24" customHeight="1">
      <c r="A1" s="29" t="s">
        <v>53</v>
      </c>
      <c r="B1" s="29"/>
      <c r="C1" s="29"/>
      <c r="D1" s="29"/>
      <c r="E1" s="29"/>
      <c r="F1" s="29"/>
      <c r="G1" s="29"/>
      <c r="H1" s="29"/>
      <c r="I1" s="29"/>
    </row>
    <row r="2" spans="1:9" s="2" customFormat="1" ht="24.75" customHeight="1">
      <c r="A2" s="8" t="s">
        <v>7</v>
      </c>
      <c r="B2" s="8" t="s">
        <v>8</v>
      </c>
      <c r="C2" s="8" t="s">
        <v>1</v>
      </c>
      <c r="D2" s="8" t="s">
        <v>2</v>
      </c>
      <c r="E2" s="8" t="s">
        <v>3</v>
      </c>
      <c r="F2" s="9" t="s">
        <v>4</v>
      </c>
      <c r="G2" s="9" t="s">
        <v>5</v>
      </c>
      <c r="H2" s="8" t="s">
        <v>6</v>
      </c>
      <c r="I2" s="10" t="s">
        <v>30</v>
      </c>
    </row>
    <row r="3" spans="1:11" ht="12" customHeight="1">
      <c r="A3" s="13">
        <v>31</v>
      </c>
      <c r="B3" s="14" t="s">
        <v>9</v>
      </c>
      <c r="C3" s="15">
        <v>68585371.14</v>
      </c>
      <c r="D3" s="15">
        <v>0</v>
      </c>
      <c r="E3" s="15">
        <v>68585371.14</v>
      </c>
      <c r="F3" s="15">
        <v>104027670.94</v>
      </c>
      <c r="G3" s="15">
        <v>94407921.93</v>
      </c>
      <c r="H3" s="15">
        <f>F3-G3</f>
        <v>9619749.00999999</v>
      </c>
      <c r="I3" s="19">
        <f>F3*100/E3</f>
        <v>151.67617993588362</v>
      </c>
      <c r="J3" s="7"/>
      <c r="K3" s="3" t="s">
        <v>0</v>
      </c>
    </row>
    <row r="4" spans="1:11" ht="12" customHeight="1">
      <c r="A4" s="13">
        <v>32</v>
      </c>
      <c r="B4" s="14" t="s">
        <v>12</v>
      </c>
      <c r="C4" s="15">
        <v>22405920</v>
      </c>
      <c r="D4" s="15">
        <v>3000</v>
      </c>
      <c r="E4" s="15">
        <v>22408920</v>
      </c>
      <c r="F4" s="15">
        <v>17132195</v>
      </c>
      <c r="G4" s="15">
        <v>13750167.82</v>
      </c>
      <c r="H4" s="15">
        <f>F4-G4</f>
        <v>3382027.1799999997</v>
      </c>
      <c r="I4" s="19">
        <f aca="true" t="shared" si="0" ref="I4:I48">F4*100/E4</f>
        <v>76.45256888774648</v>
      </c>
      <c r="J4" s="7"/>
      <c r="K4" s="3" t="s">
        <v>0</v>
      </c>
    </row>
    <row r="5" spans="1:11" ht="12" customHeight="1">
      <c r="A5" s="13">
        <v>33</v>
      </c>
      <c r="B5" s="14" t="s">
        <v>10</v>
      </c>
      <c r="C5" s="15">
        <v>195500</v>
      </c>
      <c r="D5" s="15">
        <v>0</v>
      </c>
      <c r="E5" s="15">
        <v>195500</v>
      </c>
      <c r="F5" s="15">
        <v>119869.17</v>
      </c>
      <c r="G5" s="15">
        <v>116211.38</v>
      </c>
      <c r="H5" s="15">
        <f>F5-G5</f>
        <v>3657.7899999999936</v>
      </c>
      <c r="I5" s="19">
        <f t="shared" si="0"/>
        <v>61.314153452685424</v>
      </c>
      <c r="J5" s="7"/>
      <c r="K5" s="3" t="s">
        <v>0</v>
      </c>
    </row>
    <row r="6" spans="1:10" ht="12" customHeight="1">
      <c r="A6" s="13">
        <v>38</v>
      </c>
      <c r="B6" s="14" t="s">
        <v>11</v>
      </c>
      <c r="C6" s="15">
        <v>0</v>
      </c>
      <c r="D6" s="15">
        <v>0</v>
      </c>
      <c r="E6" s="15">
        <v>0</v>
      </c>
      <c r="F6" s="15">
        <v>257916.17</v>
      </c>
      <c r="G6" s="15">
        <v>255101.33</v>
      </c>
      <c r="H6" s="15">
        <f>F6-G6</f>
        <v>2814.8400000000256</v>
      </c>
      <c r="I6" s="22"/>
      <c r="J6" s="7"/>
    </row>
    <row r="7" spans="1:11" ht="12" customHeight="1">
      <c r="A7" s="13">
        <v>39</v>
      </c>
      <c r="B7" s="14" t="s">
        <v>13</v>
      </c>
      <c r="C7" s="15">
        <v>207700</v>
      </c>
      <c r="D7" s="15">
        <v>0</v>
      </c>
      <c r="E7" s="15">
        <v>207700</v>
      </c>
      <c r="F7" s="15">
        <v>747067.06</v>
      </c>
      <c r="G7" s="15">
        <v>742597.2</v>
      </c>
      <c r="H7" s="15">
        <f>F7-G7</f>
        <v>4469.860000000102</v>
      </c>
      <c r="I7" s="19">
        <f t="shared" si="0"/>
        <v>359.6856331246991</v>
      </c>
      <c r="J7" s="7"/>
      <c r="K7" s="3" t="s">
        <v>0</v>
      </c>
    </row>
    <row r="8" spans="1:11" s="4" customFormat="1" ht="12" customHeight="1">
      <c r="A8" s="16"/>
      <c r="B8" s="17" t="s">
        <v>14</v>
      </c>
      <c r="C8" s="23">
        <f>SUM(C3:C7)</f>
        <v>91394491.14</v>
      </c>
      <c r="D8" s="23">
        <f>SUM(D3:D7)</f>
        <v>3000</v>
      </c>
      <c r="E8" s="23">
        <f>C8+D8</f>
        <v>91397491.14</v>
      </c>
      <c r="F8" s="23">
        <f>SUM(F3:F7)</f>
        <v>122284718.34</v>
      </c>
      <c r="G8" s="23">
        <f>SUM(G3:G7)</f>
        <v>109271999.66</v>
      </c>
      <c r="H8" s="23">
        <f>SUM(H3:H7)</f>
        <v>13012718.679999989</v>
      </c>
      <c r="I8" s="24">
        <f t="shared" si="0"/>
        <v>133.79439283807895</v>
      </c>
      <c r="J8" s="7"/>
      <c r="K8" s="4" t="s">
        <v>0</v>
      </c>
    </row>
    <row r="9" spans="1:11" ht="12" customHeight="1">
      <c r="A9" s="13">
        <v>40</v>
      </c>
      <c r="B9" s="14" t="s">
        <v>33</v>
      </c>
      <c r="C9" s="25">
        <v>0</v>
      </c>
      <c r="D9" s="25">
        <v>0</v>
      </c>
      <c r="E9" s="25">
        <v>0</v>
      </c>
      <c r="F9" s="25">
        <v>-3620.19</v>
      </c>
      <c r="G9" s="25">
        <v>-3620.19</v>
      </c>
      <c r="H9" s="25">
        <f aca="true" t="shared" si="1" ref="H9:H17">F9-G9</f>
        <v>0</v>
      </c>
      <c r="I9" s="19"/>
      <c r="J9" s="7"/>
      <c r="K9" s="3" t="s">
        <v>0</v>
      </c>
    </row>
    <row r="10" spans="1:11" ht="12" customHeight="1">
      <c r="A10" s="13">
        <v>41</v>
      </c>
      <c r="B10" s="14" t="s">
        <v>34</v>
      </c>
      <c r="C10" s="25">
        <v>4525831</v>
      </c>
      <c r="D10" s="25">
        <v>0</v>
      </c>
      <c r="E10" s="25">
        <v>4525831</v>
      </c>
      <c r="F10" s="25">
        <v>4890706.5</v>
      </c>
      <c r="G10" s="25">
        <v>4874504.5</v>
      </c>
      <c r="H10" s="25">
        <f t="shared" si="1"/>
        <v>16202</v>
      </c>
      <c r="I10" s="19">
        <f t="shared" si="0"/>
        <v>108.0620663917853</v>
      </c>
      <c r="J10" s="7"/>
      <c r="K10" s="3" t="s">
        <v>0</v>
      </c>
    </row>
    <row r="11" spans="1:10" ht="12" customHeight="1">
      <c r="A11" s="13">
        <v>43</v>
      </c>
      <c r="B11" s="14" t="s">
        <v>44</v>
      </c>
      <c r="C11" s="25">
        <v>0</v>
      </c>
      <c r="D11" s="25">
        <v>0</v>
      </c>
      <c r="E11" s="25">
        <v>0</v>
      </c>
      <c r="F11" s="25">
        <v>945256.93</v>
      </c>
      <c r="G11" s="25">
        <v>945256.93</v>
      </c>
      <c r="H11" s="25">
        <f t="shared" si="1"/>
        <v>0</v>
      </c>
      <c r="I11" s="19"/>
      <c r="J11" s="7"/>
    </row>
    <row r="12" spans="1:10" ht="12" customHeight="1">
      <c r="A12" s="13">
        <v>44</v>
      </c>
      <c r="B12" s="14" t="s">
        <v>52</v>
      </c>
      <c r="C12" s="25">
        <v>509000</v>
      </c>
      <c r="D12" s="25">
        <v>0</v>
      </c>
      <c r="E12" s="25">
        <v>509000</v>
      </c>
      <c r="F12" s="25">
        <v>291333.58</v>
      </c>
      <c r="G12" s="25">
        <v>291333.58</v>
      </c>
      <c r="H12" s="25">
        <f t="shared" si="1"/>
        <v>0</v>
      </c>
      <c r="I12" s="19">
        <f>F12*100/E12</f>
        <v>57.23645972495088</v>
      </c>
      <c r="J12" s="7"/>
    </row>
    <row r="13" spans="1:11" ht="12" customHeight="1">
      <c r="A13" s="13">
        <v>45</v>
      </c>
      <c r="B13" s="14" t="s">
        <v>35</v>
      </c>
      <c r="C13" s="25">
        <v>221898576.84</v>
      </c>
      <c r="D13" s="25">
        <v>0</v>
      </c>
      <c r="E13" s="25">
        <v>221898576.84</v>
      </c>
      <c r="F13" s="25">
        <v>224746304.27</v>
      </c>
      <c r="G13" s="25">
        <v>224746304.27</v>
      </c>
      <c r="H13" s="25">
        <f t="shared" si="1"/>
        <v>0</v>
      </c>
      <c r="I13" s="19">
        <f t="shared" si="0"/>
        <v>101.283346414634</v>
      </c>
      <c r="J13" s="7"/>
      <c r="K13" s="3" t="s">
        <v>0</v>
      </c>
    </row>
    <row r="14" spans="1:10" ht="12" customHeight="1">
      <c r="A14" s="13">
        <v>46</v>
      </c>
      <c r="B14" s="14" t="s">
        <v>54</v>
      </c>
      <c r="C14" s="25">
        <v>0</v>
      </c>
      <c r="D14" s="25">
        <v>0</v>
      </c>
      <c r="E14" s="25">
        <v>0</v>
      </c>
      <c r="F14" s="25">
        <v>20000</v>
      </c>
      <c r="G14" s="25">
        <v>20000</v>
      </c>
      <c r="H14" s="25">
        <f t="shared" si="1"/>
        <v>0</v>
      </c>
      <c r="I14" s="19"/>
      <c r="J14" s="7"/>
    </row>
    <row r="15" spans="1:11" ht="12" customHeight="1">
      <c r="A15" s="13">
        <v>47</v>
      </c>
      <c r="B15" s="14" t="s">
        <v>36</v>
      </c>
      <c r="C15" s="25">
        <v>3164523</v>
      </c>
      <c r="D15" s="25">
        <v>10000</v>
      </c>
      <c r="E15" s="25">
        <v>3174523</v>
      </c>
      <c r="F15" s="25">
        <v>3151069.28</v>
      </c>
      <c r="G15" s="25">
        <v>3151069.28</v>
      </c>
      <c r="H15" s="25">
        <f t="shared" si="1"/>
        <v>0</v>
      </c>
      <c r="I15" s="19">
        <f t="shared" si="0"/>
        <v>99.26118916133227</v>
      </c>
      <c r="J15" s="7"/>
      <c r="K15" s="3" t="s">
        <v>0</v>
      </c>
    </row>
    <row r="16" spans="1:11" ht="12" customHeight="1">
      <c r="A16" s="13">
        <v>48</v>
      </c>
      <c r="B16" s="14" t="s">
        <v>17</v>
      </c>
      <c r="C16" s="25">
        <v>238000</v>
      </c>
      <c r="D16" s="25">
        <v>0</v>
      </c>
      <c r="E16" s="25">
        <v>238000</v>
      </c>
      <c r="F16" s="25">
        <v>235242.47</v>
      </c>
      <c r="G16" s="25">
        <v>235242.47</v>
      </c>
      <c r="H16" s="25">
        <f t="shared" si="1"/>
        <v>0</v>
      </c>
      <c r="I16" s="19">
        <f t="shared" si="0"/>
        <v>98.84137394957983</v>
      </c>
      <c r="J16" s="7"/>
      <c r="K16" s="3" t="s">
        <v>0</v>
      </c>
    </row>
    <row r="17" spans="1:11" ht="12" customHeight="1">
      <c r="A17" s="13">
        <v>49</v>
      </c>
      <c r="B17" s="14" t="s">
        <v>37</v>
      </c>
      <c r="C17" s="25">
        <v>2941924.06</v>
      </c>
      <c r="D17" s="25">
        <v>0</v>
      </c>
      <c r="E17" s="25">
        <v>2941924.06</v>
      </c>
      <c r="F17" s="25">
        <v>1027940.79</v>
      </c>
      <c r="G17" s="25">
        <v>1027940.79</v>
      </c>
      <c r="H17" s="25">
        <f t="shared" si="1"/>
        <v>0</v>
      </c>
      <c r="I17" s="19">
        <f t="shared" si="0"/>
        <v>34.941105515823544</v>
      </c>
      <c r="J17" s="7"/>
      <c r="K17" s="3" t="s">
        <v>0</v>
      </c>
    </row>
    <row r="18" spans="1:11" s="4" customFormat="1" ht="12" customHeight="1">
      <c r="A18" s="16"/>
      <c r="B18" s="17" t="s">
        <v>18</v>
      </c>
      <c r="C18" s="23">
        <f>SUM(C9:C17)</f>
        <v>233277854.9</v>
      </c>
      <c r="D18" s="23">
        <f>SUM(D9:D17)</f>
        <v>10000</v>
      </c>
      <c r="E18" s="23">
        <f>C18+D18</f>
        <v>233287854.9</v>
      </c>
      <c r="F18" s="23">
        <f>SUM(F9:F17)</f>
        <v>235304233.63</v>
      </c>
      <c r="G18" s="23">
        <f>SUM(G9:G17)</f>
        <v>235288031.63</v>
      </c>
      <c r="H18" s="23">
        <f>SUM(H9:H17)</f>
        <v>16202</v>
      </c>
      <c r="I18" s="24">
        <f t="shared" si="0"/>
        <v>100.86433077746989</v>
      </c>
      <c r="J18" s="7"/>
      <c r="K18" s="4" t="s">
        <v>0</v>
      </c>
    </row>
    <row r="19" spans="1:11" ht="12" customHeight="1">
      <c r="A19" s="13">
        <v>52</v>
      </c>
      <c r="B19" s="14" t="s">
        <v>19</v>
      </c>
      <c r="C19" s="25">
        <v>3000</v>
      </c>
      <c r="D19" s="25">
        <v>0</v>
      </c>
      <c r="E19" s="25">
        <v>3000</v>
      </c>
      <c r="F19" s="25">
        <v>1768.3</v>
      </c>
      <c r="G19" s="25">
        <v>1768.3</v>
      </c>
      <c r="H19" s="25">
        <f>F19-G19</f>
        <v>0</v>
      </c>
      <c r="I19" s="19">
        <f t="shared" si="0"/>
        <v>58.943333333333335</v>
      </c>
      <c r="J19" s="7"/>
      <c r="K19" s="3" t="s">
        <v>0</v>
      </c>
    </row>
    <row r="20" spans="1:12" ht="12" customHeight="1">
      <c r="A20" s="13">
        <v>53</v>
      </c>
      <c r="B20" s="14" t="s">
        <v>20</v>
      </c>
      <c r="C20" s="25">
        <v>3000</v>
      </c>
      <c r="D20" s="25">
        <v>0</v>
      </c>
      <c r="E20" s="25">
        <v>3000</v>
      </c>
      <c r="F20" s="25">
        <v>83.12</v>
      </c>
      <c r="G20" s="25">
        <v>83.12</v>
      </c>
      <c r="H20" s="25">
        <f>F20-G20</f>
        <v>0</v>
      </c>
      <c r="I20" s="19">
        <f t="shared" si="0"/>
        <v>2.7706666666666666</v>
      </c>
      <c r="J20" s="7"/>
      <c r="K20" s="3" t="s">
        <v>0</v>
      </c>
      <c r="L20" s="7"/>
    </row>
    <row r="21" spans="1:11" ht="12" customHeight="1">
      <c r="A21" s="13">
        <v>54</v>
      </c>
      <c r="B21" s="14" t="s">
        <v>21</v>
      </c>
      <c r="C21" s="25">
        <v>0</v>
      </c>
      <c r="D21" s="25">
        <v>0</v>
      </c>
      <c r="E21" s="25">
        <v>0</v>
      </c>
      <c r="F21" s="25">
        <v>2066.12</v>
      </c>
      <c r="G21" s="25">
        <v>2066.12</v>
      </c>
      <c r="H21" s="25">
        <f>F21-G21</f>
        <v>0</v>
      </c>
      <c r="I21" s="19"/>
      <c r="J21" s="7"/>
      <c r="K21" s="3" t="s">
        <v>0</v>
      </c>
    </row>
    <row r="22" spans="1:11" ht="12" customHeight="1">
      <c r="A22" s="13">
        <v>55</v>
      </c>
      <c r="B22" s="14" t="s">
        <v>22</v>
      </c>
      <c r="C22" s="25">
        <v>2431762.53</v>
      </c>
      <c r="D22" s="25">
        <v>0</v>
      </c>
      <c r="E22" s="25">
        <v>2431762.53</v>
      </c>
      <c r="F22" s="25">
        <v>1467336.7</v>
      </c>
      <c r="G22" s="25">
        <v>1022669.29</v>
      </c>
      <c r="H22" s="25">
        <f>F22-G22</f>
        <v>444667.4099999999</v>
      </c>
      <c r="I22" s="19">
        <f t="shared" si="0"/>
        <v>60.34046013530771</v>
      </c>
      <c r="J22" s="7"/>
      <c r="K22" s="7"/>
    </row>
    <row r="23" spans="1:10" ht="12" customHeight="1">
      <c r="A23" s="13">
        <v>59</v>
      </c>
      <c r="B23" s="14" t="s">
        <v>55</v>
      </c>
      <c r="C23" s="25">
        <v>0</v>
      </c>
      <c r="D23" s="25">
        <v>0</v>
      </c>
      <c r="E23" s="25">
        <v>0</v>
      </c>
      <c r="F23" s="25">
        <v>0.54</v>
      </c>
      <c r="G23" s="25">
        <v>0.54</v>
      </c>
      <c r="H23" s="25">
        <f>F23-G23</f>
        <v>0</v>
      </c>
      <c r="I23" s="19"/>
      <c r="J23" s="7"/>
    </row>
    <row r="24" spans="1:11" s="4" customFormat="1" ht="12" customHeight="1">
      <c r="A24" s="16"/>
      <c r="B24" s="17" t="s">
        <v>25</v>
      </c>
      <c r="C24" s="23">
        <f>SUM(C19:C23)</f>
        <v>2437762.53</v>
      </c>
      <c r="D24" s="23">
        <f>SUM(D19:D23)</f>
        <v>0</v>
      </c>
      <c r="E24" s="23">
        <f>C24+D24</f>
        <v>2437762.53</v>
      </c>
      <c r="F24" s="23">
        <f>SUM(F19:F23)</f>
        <v>1471254.78</v>
      </c>
      <c r="G24" s="23">
        <f>SUM(G19:G23)</f>
        <v>1026587.3700000001</v>
      </c>
      <c r="H24" s="23">
        <f>SUM(H19:H22)</f>
        <v>444667.4099999999</v>
      </c>
      <c r="I24" s="24">
        <f t="shared" si="0"/>
        <v>60.3526702004071</v>
      </c>
      <c r="J24" s="7"/>
      <c r="K24" s="4" t="s">
        <v>0</v>
      </c>
    </row>
    <row r="25" spans="1:12" s="4" customFormat="1" ht="12" customHeight="1">
      <c r="A25" s="16"/>
      <c r="B25" s="17" t="s">
        <v>26</v>
      </c>
      <c r="C25" s="23">
        <f>SUM(C24,C18,C8)</f>
        <v>327110108.57</v>
      </c>
      <c r="D25" s="23">
        <f>SUM(D24,D18,D8)</f>
        <v>13000</v>
      </c>
      <c r="E25" s="23">
        <f>C25+D25</f>
        <v>327123108.57</v>
      </c>
      <c r="F25" s="23">
        <f>SUM(F24,F18,F8)</f>
        <v>359060206.75</v>
      </c>
      <c r="G25" s="23">
        <f>SUM(G24,G18,G8)</f>
        <v>345586618.65999997</v>
      </c>
      <c r="H25" s="23">
        <f>SUM(H24,H18,H8)</f>
        <v>13473588.089999989</v>
      </c>
      <c r="I25" s="24">
        <f t="shared" si="0"/>
        <v>109.763021120584</v>
      </c>
      <c r="J25" s="7"/>
      <c r="K25" s="26"/>
      <c r="L25" s="26"/>
    </row>
    <row r="26" spans="1:14" ht="12" customHeight="1">
      <c r="A26" s="13">
        <v>60</v>
      </c>
      <c r="B26" s="18" t="s">
        <v>48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9"/>
      <c r="J26" s="7"/>
      <c r="N26" s="7"/>
    </row>
    <row r="27" spans="1:10" s="4" customFormat="1" ht="12" customHeight="1">
      <c r="A27" s="16"/>
      <c r="B27" s="17" t="s">
        <v>45</v>
      </c>
      <c r="C27" s="23">
        <f aca="true" t="shared" si="2" ref="C27:H27">SUM(C26)</f>
        <v>0</v>
      </c>
      <c r="D27" s="23">
        <f t="shared" si="2"/>
        <v>0</v>
      </c>
      <c r="E27" s="23">
        <f t="shared" si="2"/>
        <v>0</v>
      </c>
      <c r="F27" s="23">
        <f t="shared" si="2"/>
        <v>0</v>
      </c>
      <c r="G27" s="23">
        <f t="shared" si="2"/>
        <v>0</v>
      </c>
      <c r="H27" s="23">
        <f t="shared" si="2"/>
        <v>0</v>
      </c>
      <c r="I27" s="24"/>
      <c r="J27" s="7"/>
    </row>
    <row r="28" spans="1:11" ht="12" customHeight="1">
      <c r="A28" s="13">
        <v>70</v>
      </c>
      <c r="B28" s="14" t="s">
        <v>38</v>
      </c>
      <c r="C28" s="15">
        <v>12618239.47</v>
      </c>
      <c r="D28" s="15">
        <v>0</v>
      </c>
      <c r="E28" s="15">
        <v>12618239.47</v>
      </c>
      <c r="F28" s="15">
        <v>2890544.12</v>
      </c>
      <c r="G28" s="15">
        <v>2890544.12</v>
      </c>
      <c r="H28" s="15">
        <f>F28-G28</f>
        <v>0</v>
      </c>
      <c r="I28" s="19">
        <f>F28*100/E28</f>
        <v>22.907665739521743</v>
      </c>
      <c r="J28" s="7"/>
      <c r="K28" s="3" t="s">
        <v>0</v>
      </c>
    </row>
    <row r="29" spans="1:11" ht="12" customHeight="1">
      <c r="A29" s="13">
        <v>71</v>
      </c>
      <c r="B29" s="14" t="s">
        <v>15</v>
      </c>
      <c r="C29" s="15">
        <v>7930.29</v>
      </c>
      <c r="D29" s="15">
        <v>0</v>
      </c>
      <c r="E29" s="15">
        <v>7930.29</v>
      </c>
      <c r="F29" s="15">
        <v>70587.25</v>
      </c>
      <c r="G29" s="15">
        <v>70587.25</v>
      </c>
      <c r="H29" s="15">
        <f>F29-G29</f>
        <v>0</v>
      </c>
      <c r="I29" s="19">
        <f>F29*100/E29</f>
        <v>890.0967051646282</v>
      </c>
      <c r="J29" s="7"/>
      <c r="K29" s="3" t="s">
        <v>0</v>
      </c>
    </row>
    <row r="30" spans="1:11" ht="12" customHeight="1">
      <c r="A30" s="13">
        <v>73</v>
      </c>
      <c r="B30" s="14" t="s">
        <v>51</v>
      </c>
      <c r="C30" s="15">
        <v>3291606.56</v>
      </c>
      <c r="D30" s="15">
        <v>0</v>
      </c>
      <c r="E30" s="15">
        <v>3291606.56</v>
      </c>
      <c r="F30" s="15">
        <v>8063348.92</v>
      </c>
      <c r="G30" s="15">
        <v>8063348.92</v>
      </c>
      <c r="H30" s="15">
        <f>F30-G30</f>
        <v>0</v>
      </c>
      <c r="I30" s="19">
        <f t="shared" si="0"/>
        <v>244.9669719943686</v>
      </c>
      <c r="J30" s="7"/>
      <c r="K30" s="7"/>
    </row>
    <row r="31" spans="1:11" ht="12" customHeight="1">
      <c r="A31" s="13">
        <v>74</v>
      </c>
      <c r="B31" s="14" t="s">
        <v>50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9"/>
      <c r="J31" s="7"/>
      <c r="K31" s="3" t="s">
        <v>0</v>
      </c>
    </row>
    <row r="32" spans="1:11" ht="12" customHeight="1">
      <c r="A32" s="13">
        <v>75</v>
      </c>
      <c r="B32" s="14" t="s">
        <v>32</v>
      </c>
      <c r="C32" s="15">
        <v>9586498.4</v>
      </c>
      <c r="D32" s="15">
        <v>2632089</v>
      </c>
      <c r="E32" s="15">
        <v>12218587.4</v>
      </c>
      <c r="F32" s="15">
        <v>21288807.62</v>
      </c>
      <c r="G32" s="15">
        <v>21288807.62</v>
      </c>
      <c r="H32" s="15">
        <f>F32-G32</f>
        <v>0</v>
      </c>
      <c r="I32" s="19">
        <f>F32*100/E32</f>
        <v>174.23296918922068</v>
      </c>
      <c r="J32" s="7"/>
      <c r="K32" s="3" t="s">
        <v>0</v>
      </c>
    </row>
    <row r="33" spans="1:10" ht="12" customHeight="1">
      <c r="A33" s="13">
        <v>76</v>
      </c>
      <c r="B33" s="14" t="s">
        <v>49</v>
      </c>
      <c r="C33" s="15">
        <v>0</v>
      </c>
      <c r="D33" s="15">
        <v>0</v>
      </c>
      <c r="E33" s="15">
        <v>0</v>
      </c>
      <c r="F33" s="15">
        <v>173743.33</v>
      </c>
      <c r="G33" s="15">
        <v>173743.33</v>
      </c>
      <c r="H33" s="15">
        <f>F33-G33</f>
        <v>0</v>
      </c>
      <c r="I33" s="19"/>
      <c r="J33" s="7"/>
    </row>
    <row r="34" spans="1:10" ht="12" customHeight="1">
      <c r="A34" s="13">
        <v>77</v>
      </c>
      <c r="B34" s="14" t="s">
        <v>16</v>
      </c>
      <c r="C34" s="15">
        <v>4000</v>
      </c>
      <c r="D34" s="15">
        <v>0</v>
      </c>
      <c r="E34" s="15">
        <v>4000</v>
      </c>
      <c r="F34" s="15">
        <v>98089.86</v>
      </c>
      <c r="G34" s="15">
        <v>98089.86</v>
      </c>
      <c r="H34" s="15">
        <f>F34-G34</f>
        <v>0</v>
      </c>
      <c r="I34" s="19">
        <f>F34*100/E34</f>
        <v>2452.2465</v>
      </c>
      <c r="J34" s="7"/>
    </row>
    <row r="35" spans="1:10" ht="12" customHeight="1">
      <c r="A35" s="13">
        <v>78</v>
      </c>
      <c r="B35" s="14" t="s">
        <v>17</v>
      </c>
      <c r="C35" s="15">
        <v>397031.67</v>
      </c>
      <c r="D35" s="15">
        <v>0</v>
      </c>
      <c r="E35" s="15">
        <v>397031.67</v>
      </c>
      <c r="F35" s="15">
        <v>394509.3</v>
      </c>
      <c r="G35" s="15">
        <v>394509.3</v>
      </c>
      <c r="H35" s="15">
        <f>F35-G35</f>
        <v>0</v>
      </c>
      <c r="I35" s="19">
        <f t="shared" si="0"/>
        <v>99.36469299791626</v>
      </c>
      <c r="J35" s="7"/>
    </row>
    <row r="36" spans="1:11" ht="12" customHeight="1">
      <c r="A36" s="13">
        <v>79</v>
      </c>
      <c r="B36" s="14" t="s">
        <v>23</v>
      </c>
      <c r="C36" s="15">
        <v>11425000</v>
      </c>
      <c r="D36" s="15">
        <v>0</v>
      </c>
      <c r="E36" s="15">
        <v>11425000</v>
      </c>
      <c r="F36" s="15">
        <v>17172445.51</v>
      </c>
      <c r="G36" s="15">
        <v>17172445.51</v>
      </c>
      <c r="H36" s="15">
        <f>F36-G36</f>
        <v>0</v>
      </c>
      <c r="I36" s="19">
        <f t="shared" si="0"/>
        <v>150.3058687964989</v>
      </c>
      <c r="J36" s="7"/>
      <c r="K36" s="3" t="s">
        <v>0</v>
      </c>
    </row>
    <row r="37" spans="1:11" s="4" customFormat="1" ht="12" customHeight="1">
      <c r="A37" s="16"/>
      <c r="B37" s="17" t="s">
        <v>40</v>
      </c>
      <c r="C37" s="23">
        <f>SUM(C28:C36)</f>
        <v>37330306.39</v>
      </c>
      <c r="D37" s="23">
        <f>SUM(D28:D36)</f>
        <v>2632089</v>
      </c>
      <c r="E37" s="23">
        <f>C37+D37</f>
        <v>39962395.39</v>
      </c>
      <c r="F37" s="23">
        <f>SUM(F28:F36)</f>
        <v>50152075.91</v>
      </c>
      <c r="G37" s="23">
        <f>SUM(G28:G36)</f>
        <v>50152075.91</v>
      </c>
      <c r="H37" s="23">
        <f>SUM(H28:H36)</f>
        <v>0</v>
      </c>
      <c r="I37" s="24">
        <f t="shared" si="0"/>
        <v>125.49817252083396</v>
      </c>
      <c r="J37" s="7"/>
      <c r="K37" s="4" t="s">
        <v>0</v>
      </c>
    </row>
    <row r="38" spans="1:10" s="4" customFormat="1" ht="12" customHeight="1">
      <c r="A38" s="16"/>
      <c r="B38" s="17" t="s">
        <v>27</v>
      </c>
      <c r="C38" s="23">
        <f aca="true" t="shared" si="3" ref="C38:H38">C27+C37</f>
        <v>37330306.39</v>
      </c>
      <c r="D38" s="23">
        <f t="shared" si="3"/>
        <v>2632089</v>
      </c>
      <c r="E38" s="23">
        <f>E27+E37</f>
        <v>39962395.39</v>
      </c>
      <c r="F38" s="23">
        <f t="shared" si="3"/>
        <v>50152075.91</v>
      </c>
      <c r="G38" s="23">
        <f t="shared" si="3"/>
        <v>50152075.91</v>
      </c>
      <c r="H38" s="23">
        <f t="shared" si="3"/>
        <v>0</v>
      </c>
      <c r="I38" s="24">
        <f t="shared" si="0"/>
        <v>125.49817252083396</v>
      </c>
      <c r="J38" s="7"/>
    </row>
    <row r="39" spans="1:10" s="4" customFormat="1" ht="12" customHeight="1">
      <c r="A39" s="16"/>
      <c r="B39" s="17" t="s">
        <v>31</v>
      </c>
      <c r="C39" s="23">
        <f>SUM(C25,C38)</f>
        <v>364440414.96</v>
      </c>
      <c r="D39" s="23">
        <f>SUM(D25,D38)</f>
        <v>2645089</v>
      </c>
      <c r="E39" s="23">
        <f>C39+D39</f>
        <v>367085503.96</v>
      </c>
      <c r="F39" s="23">
        <f>SUM(F25,F38)</f>
        <v>409212282.65999997</v>
      </c>
      <c r="G39" s="23">
        <f>SUM(G25,G38)</f>
        <v>395738694.56999993</v>
      </c>
      <c r="H39" s="23">
        <f>SUM(H25,H38)</f>
        <v>13473588.089999989</v>
      </c>
      <c r="I39" s="24">
        <f t="shared" si="0"/>
        <v>111.47601260348064</v>
      </c>
      <c r="J39" s="7"/>
    </row>
    <row r="40" spans="1:11" ht="12" customHeight="1">
      <c r="A40" s="13">
        <v>83</v>
      </c>
      <c r="B40" s="14" t="s">
        <v>46</v>
      </c>
      <c r="C40" s="15">
        <v>93121.45</v>
      </c>
      <c r="D40" s="15">
        <v>0</v>
      </c>
      <c r="E40" s="15">
        <v>93121.45</v>
      </c>
      <c r="F40" s="15">
        <v>42400</v>
      </c>
      <c r="G40" s="15">
        <v>42400</v>
      </c>
      <c r="H40" s="15">
        <f>F40-G40</f>
        <v>0</v>
      </c>
      <c r="I40" s="19">
        <f t="shared" si="0"/>
        <v>45.531937056392486</v>
      </c>
      <c r="J40" s="7"/>
      <c r="K40" s="3" t="s">
        <v>0</v>
      </c>
    </row>
    <row r="41" spans="1:10" ht="12" customHeight="1" hidden="1">
      <c r="A41" s="13">
        <v>84</v>
      </c>
      <c r="B41" s="14" t="s">
        <v>47</v>
      </c>
      <c r="C41" s="21"/>
      <c r="D41" s="21"/>
      <c r="E41" s="21"/>
      <c r="F41" s="21"/>
      <c r="G41" s="21"/>
      <c r="H41" s="21"/>
      <c r="I41" s="22"/>
      <c r="J41" s="7"/>
    </row>
    <row r="42" spans="1:10" ht="12" customHeight="1">
      <c r="A42" s="13">
        <v>86</v>
      </c>
      <c r="B42" s="14" t="s">
        <v>39</v>
      </c>
      <c r="C42" s="15">
        <v>1300</v>
      </c>
      <c r="D42" s="15">
        <v>0</v>
      </c>
      <c r="E42" s="15">
        <v>1300</v>
      </c>
      <c r="F42" s="15">
        <v>0.7</v>
      </c>
      <c r="G42" s="15">
        <v>0.7</v>
      </c>
      <c r="H42" s="15">
        <f>F42-G42</f>
        <v>0</v>
      </c>
      <c r="I42" s="19">
        <f t="shared" si="0"/>
        <v>0.05384615384615385</v>
      </c>
      <c r="J42" s="7"/>
    </row>
    <row r="43" spans="1:11" ht="12" customHeight="1">
      <c r="A43" s="13">
        <v>87</v>
      </c>
      <c r="B43" s="14" t="s">
        <v>24</v>
      </c>
      <c r="C43" s="15">
        <v>958386.18</v>
      </c>
      <c r="D43" s="15">
        <v>566169.87</v>
      </c>
      <c r="E43" s="15">
        <v>1524556.05</v>
      </c>
      <c r="F43" s="15">
        <v>0</v>
      </c>
      <c r="G43" s="15">
        <v>0</v>
      </c>
      <c r="H43" s="15">
        <f>F43-G43</f>
        <v>0</v>
      </c>
      <c r="I43" s="19">
        <f t="shared" si="0"/>
        <v>0</v>
      </c>
      <c r="J43" s="7"/>
      <c r="K43" s="3" t="s">
        <v>0</v>
      </c>
    </row>
    <row r="44" spans="1:11" s="4" customFormat="1" ht="12" customHeight="1">
      <c r="A44" s="16"/>
      <c r="B44" s="17" t="s">
        <v>41</v>
      </c>
      <c r="C44" s="23">
        <f>SUM(C40:C43)</f>
        <v>1052807.6300000001</v>
      </c>
      <c r="D44" s="23">
        <f>SUM(D40:D43)</f>
        <v>566169.87</v>
      </c>
      <c r="E44" s="23">
        <f>C44+D44</f>
        <v>1618977.5</v>
      </c>
      <c r="F44" s="23">
        <f>SUM(F40:F43)</f>
        <v>42400.7</v>
      </c>
      <c r="G44" s="23">
        <f>SUM(G40:G43)</f>
        <v>42400.7</v>
      </c>
      <c r="H44" s="23">
        <f>SUM(H40:H43)</f>
        <v>0</v>
      </c>
      <c r="I44" s="24">
        <f t="shared" si="0"/>
        <v>2.6189801896567433</v>
      </c>
      <c r="J44" s="7"/>
      <c r="K44" s="4" t="s">
        <v>0</v>
      </c>
    </row>
    <row r="45" spans="1:11" ht="12" customHeight="1">
      <c r="A45" s="13">
        <v>91</v>
      </c>
      <c r="B45" s="14" t="s">
        <v>43</v>
      </c>
      <c r="C45" s="15">
        <v>0</v>
      </c>
      <c r="D45" s="15">
        <v>0</v>
      </c>
      <c r="E45" s="15">
        <v>0</v>
      </c>
      <c r="F45" s="15">
        <v>218826.68</v>
      </c>
      <c r="G45" s="15">
        <v>218826.68</v>
      </c>
      <c r="H45" s="15">
        <v>0</v>
      </c>
      <c r="I45" s="24"/>
      <c r="J45" s="7"/>
      <c r="K45" s="3" t="s">
        <v>0</v>
      </c>
    </row>
    <row r="46" spans="1:11" s="4" customFormat="1" ht="12" customHeight="1">
      <c r="A46" s="16"/>
      <c r="B46" s="17" t="s">
        <v>42</v>
      </c>
      <c r="C46" s="23">
        <f>SUM(C45)</f>
        <v>0</v>
      </c>
      <c r="D46" s="23">
        <f>SUM(D45)</f>
        <v>0</v>
      </c>
      <c r="E46" s="23">
        <f>C46+D46</f>
        <v>0</v>
      </c>
      <c r="F46" s="23">
        <f>SUM(F45)</f>
        <v>218826.68</v>
      </c>
      <c r="G46" s="23">
        <f>SUM(G45)</f>
        <v>218826.68</v>
      </c>
      <c r="H46" s="23">
        <f>SUM(H45)</f>
        <v>0</v>
      </c>
      <c r="I46" s="24"/>
      <c r="J46" s="7"/>
      <c r="K46" s="4" t="s">
        <v>0</v>
      </c>
    </row>
    <row r="47" spans="1:10" s="4" customFormat="1" ht="12" customHeight="1">
      <c r="A47" s="16"/>
      <c r="B47" s="17" t="s">
        <v>28</v>
      </c>
      <c r="C47" s="23">
        <f>SUM(C46,C44)</f>
        <v>1052807.6300000001</v>
      </c>
      <c r="D47" s="23">
        <f>SUM(D46,D44)</f>
        <v>566169.87</v>
      </c>
      <c r="E47" s="23">
        <f>C47+D47</f>
        <v>1618977.5</v>
      </c>
      <c r="F47" s="23">
        <f>SUM(F46,F44)</f>
        <v>261227.38</v>
      </c>
      <c r="G47" s="23">
        <f>SUM(G46,G44)</f>
        <v>261227.38</v>
      </c>
      <c r="H47" s="23">
        <f>SUM(H46,H44)</f>
        <v>0</v>
      </c>
      <c r="I47" s="24">
        <f t="shared" si="0"/>
        <v>16.135331096324688</v>
      </c>
      <c r="J47" s="7"/>
    </row>
    <row r="48" spans="1:10" s="12" customFormat="1" ht="34.5" customHeight="1">
      <c r="A48" s="11"/>
      <c r="B48" s="8" t="s">
        <v>29</v>
      </c>
      <c r="C48" s="27">
        <f>SUM(C47,C38,C25)</f>
        <v>365493222.59</v>
      </c>
      <c r="D48" s="27">
        <f>SUM(D47,D38,D25)</f>
        <v>3211258.87</v>
      </c>
      <c r="E48" s="27">
        <f>C48+D48</f>
        <v>368704481.46</v>
      </c>
      <c r="F48" s="27">
        <f>SUM(F47,F38,F25)</f>
        <v>409473510.04</v>
      </c>
      <c r="G48" s="27">
        <f>SUM(G47,G38,G25)</f>
        <v>395999921.95</v>
      </c>
      <c r="H48" s="27">
        <f>SUM(H47,H38,H25)</f>
        <v>13473588.089999989</v>
      </c>
      <c r="I48" s="28">
        <f t="shared" si="0"/>
        <v>111.05737267379078</v>
      </c>
      <c r="J48" s="7"/>
    </row>
    <row r="49" spans="3:8" ht="12">
      <c r="C49" s="7"/>
      <c r="D49" s="7"/>
      <c r="E49" s="7"/>
      <c r="F49" s="7"/>
      <c r="G49" s="7"/>
      <c r="H49" s="7"/>
    </row>
    <row r="50" ht="12">
      <c r="C50" s="7"/>
    </row>
  </sheetData>
  <sheetProtection/>
  <mergeCells count="1">
    <mergeCell ref="A1:I1"/>
  </mergeCells>
  <printOptions horizontalCentered="1" verticalCentered="1"/>
  <pageMargins left="0.2362204724409449" right="0.2755905511811024" top="0.15748031496062992" bottom="0.2755905511811024" header="0" footer="0"/>
  <pageSetup horizontalDpi="600" verticalDpi="600" orientation="landscape" paperSize="9" scale="85" r:id="rId1"/>
  <ignoredErrors>
    <ignoredError sqref="C8:F8 C18:H18 E24 D37:H37 D44:H44 C47:H47 H8 C39:G39 D25:G25 D46:H46 E38 C48:G48 H24" formula="1"/>
    <ignoredError sqref="I3:I5 I7:I8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upm</dc:creator>
  <cp:keywords/>
  <dc:description/>
  <cp:lastModifiedBy>ester.lopez</cp:lastModifiedBy>
  <cp:lastPrinted>2017-08-17T08:22:43Z</cp:lastPrinted>
  <dcterms:created xsi:type="dcterms:W3CDTF">2004-10-13T09:22:50Z</dcterms:created>
  <dcterms:modified xsi:type="dcterms:W3CDTF">2021-06-15T10:27:08Z</dcterms:modified>
  <cp:category/>
  <cp:version/>
  <cp:contentType/>
  <cp:contentStatus/>
</cp:coreProperties>
</file>